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\\HA60\opplaring\Kultur\Idrettskonsulent\idrettslaga\Varhaug idrettslag\kunstgrasbanar\"/>
    </mc:Choice>
  </mc:AlternateContent>
  <xr:revisionPtr revIDLastSave="0" documentId="8_{066A84EE-9E11-4F37-9552-78CB3BFEED4A}" xr6:coauthVersionLast="36" xr6:coauthVersionMax="36" xr10:uidLastSave="{00000000-0000-0000-0000-000000000000}"/>
  <bookViews>
    <workbookView xWindow="0" yWindow="0" windowWidth="20250" windowHeight="9900" xr2:uid="{6EC964B4-921B-4050-932D-6CFC7CA87DD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" i="1" l="1"/>
  <c r="D10" i="1"/>
  <c r="C10" i="1"/>
  <c r="B10" i="1"/>
  <c r="D9" i="1" l="1"/>
  <c r="C9" i="1"/>
  <c r="C24" i="1"/>
  <c r="E4" i="1"/>
  <c r="F4" i="1" s="1"/>
  <c r="B11" i="1"/>
  <c r="C11" i="1"/>
  <c r="E2" i="1"/>
  <c r="F2" i="1" s="1"/>
  <c r="F3" i="1"/>
  <c r="D11" i="1" l="1"/>
  <c r="B13" i="1"/>
  <c r="C13" i="1"/>
  <c r="C14" i="1" l="1"/>
  <c r="C15" i="1" s="1"/>
  <c r="B15" i="1"/>
  <c r="D13" i="1"/>
  <c r="D14" i="1" l="1"/>
  <c r="D15" i="1" s="1"/>
</calcChain>
</file>

<file path=xl/sharedStrings.xml><?xml version="1.0" encoding="utf-8"?>
<sst xmlns="http://schemas.openxmlformats.org/spreadsheetml/2006/main" count="34" uniqueCount="31">
  <si>
    <t>Kunstgress med plast</t>
  </si>
  <si>
    <t>mva komp</t>
  </si>
  <si>
    <t>stiftelser</t>
  </si>
  <si>
    <t>Tippemidler *</t>
  </si>
  <si>
    <t>kommunale midler *</t>
  </si>
  <si>
    <t>*får støtte inkl mva</t>
  </si>
  <si>
    <t>egne midler</t>
  </si>
  <si>
    <t>Kunstgress miljøinnfyll</t>
  </si>
  <si>
    <t>En bane med miljøvennlig vil koste ca 4,2 mill eks mva</t>
  </si>
  <si>
    <t>Total</t>
  </si>
  <si>
    <t>Bane PST - uten innfyll</t>
  </si>
  <si>
    <t>inkl mva</t>
  </si>
  <si>
    <t>eks mva</t>
  </si>
  <si>
    <t>tippemidler til gress med miljøinnfyll er maks 2 millioner</t>
  </si>
  <si>
    <t>Tippemidler til gress med gummi er maks 1 million</t>
  </si>
  <si>
    <t>Tatt utgangspunkt i at en bane koster kr 3,5 mill eks mva med gummigranulat, ink deponering</t>
  </si>
  <si>
    <t>Finanskost Varhaug IL</t>
  </si>
  <si>
    <t>Lån</t>
  </si>
  <si>
    <t>Rente</t>
  </si>
  <si>
    <t>Per år</t>
  </si>
  <si>
    <t>Bane PST - uten innfyll (540,- pr m2 = 4287699,- eks mva) utg.pkt 7940m2) + deponering (ca 740.000,-)</t>
  </si>
  <si>
    <t>Type</t>
  </si>
  <si>
    <t xml:space="preserve">Min.Spilleflate </t>
  </si>
  <si>
    <t>Min.kunstgressflate</t>
  </si>
  <si>
    <t>Flate inkl.sikkerhetssoner</t>
  </si>
  <si>
    <t>Maks.tilskudd</t>
  </si>
  <si>
    <t xml:space="preserve">64 x 100 m </t>
  </si>
  <si>
    <t xml:space="preserve">68 x 106 m </t>
  </si>
  <si>
    <t xml:space="preserve">72 x 110 m </t>
  </si>
  <si>
    <t>Rehabilitering 
kunstgressdekke</t>
  </si>
  <si>
    <t>Rehabilitering kunstgressdekke 
uten plastholdig ifyll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</si>
</sst>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kr&quot;\ #,##0;[Red]\-&quot;kr&quot;\ #,##0"/>
    <numFmt numFmtId="42" formatCode="_-&quot;kr&quot;\ * #,##0_-;\-&quot;kr&quot;\ * #,##0_-;_-&quot;kr&quot;\ * &quot;-&quot;_-;_-@_-"/>
  </numFmts>
  <fonts count="3">
    <font>
      <sz val="11"/>
      <color theme="4"/>
      <name val="Open Sans"/>
      <family val="2"/>
      <scheme val="minor"/>
    </font>
    <font>
      <b/>
      <sz val="11"/>
      <color theme="4"/>
      <name val="Open Sans"/>
      <family val="2"/>
      <scheme val="minor"/>
    </font>
    <font>
      <b/>
      <sz val="11"/>
      <color rgb="FFFF0000"/>
      <name val="Open Sans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42" fontId="0" fillId="0" borderId="1" xfId="0" applyNumberFormat="1" applyBorder="1" applyAlignment="1">
      <alignment horizontal="center"/>
    </xf>
    <xf numFmtId="42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42" fontId="2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42" fontId="0" fillId="0" borderId="0" xfId="0" applyNumberFormat="1" applyAlignment="1">
      <alignment horizontal="center"/>
    </xf>
    <xf numFmtId="42" fontId="1" fillId="0" borderId="0" xfId="0" applyNumberFormat="1" applyFont="1" applyAlignment="1">
      <alignment horizontal="center"/>
    </xf>
    <xf numFmtId="42" fontId="2" fillId="0" borderId="0" xfId="0" applyNumberFormat="1" applyFont="1" applyAlignment="1">
      <alignment horizontal="center"/>
    </xf>
    <xf numFmtId="10" fontId="0" fillId="0" borderId="0" xfId="0" applyNumberFormat="1"/>
    <xf numFmtId="3" fontId="0" fillId="0" borderId="0" xfId="0" applyNumberFormat="1"/>
    <xf numFmtId="3" fontId="1" fillId="0" borderId="0" xfId="0" applyNumberFormat="1" applyFont="1" applyAlignment="1">
      <alignment horizontal="center"/>
    </xf>
    <xf numFmtId="42" fontId="0" fillId="0" borderId="0" xfId="0" applyNumberFormat="1"/>
    <xf numFmtId="6" fontId="0" fillId="0" borderId="0" xfId="0" applyNumberFormat="1"/>
    <xf numFmtId="0" fontId="0" fillId="0" borderId="0" xfId="0" applyAlignment="1">
      <alignment wrapText="1"/>
    </xf>
    <xf numFmtId="42" fontId="0" fillId="2" borderId="1" xfId="0" applyNumberFormat="1" applyFill="1" applyBorder="1" applyAlignment="1">
      <alignment horizont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10" Type="http://schemas.openxmlformats.org/officeDocument/2006/relationships/customXml" Target="../customXml/item5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Eika final">
      <a:dk1>
        <a:srgbClr val="1D1D1B"/>
      </a:dk1>
      <a:lt1>
        <a:srgbClr val="FFFFFF"/>
      </a:lt1>
      <a:dk2>
        <a:srgbClr val="06383D"/>
      </a:dk2>
      <a:lt2>
        <a:srgbClr val="D5EB96"/>
      </a:lt2>
      <a:accent1>
        <a:srgbClr val="06383D"/>
      </a:accent1>
      <a:accent2>
        <a:srgbClr val="95CE00"/>
      </a:accent2>
      <a:accent3>
        <a:srgbClr val="D5EB96"/>
      </a:accent3>
      <a:accent4>
        <a:srgbClr val="99C5CB"/>
      </a:accent4>
      <a:accent5>
        <a:srgbClr val="E7F3F5"/>
      </a:accent5>
      <a:accent6>
        <a:srgbClr val="DAA2CC"/>
      </a:accent6>
      <a:hlink>
        <a:srgbClr val="95CE00"/>
      </a:hlink>
      <a:folHlink>
        <a:srgbClr val="6E6259"/>
      </a:folHlink>
    </a:clrScheme>
    <a:fontScheme name="Eika Offc">
      <a:majorFont>
        <a:latin typeface="Eika Offc"/>
        <a:ea typeface=""/>
        <a:cs typeface=""/>
      </a:majorFont>
      <a:minorFont>
        <a:latin typeface="Open San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8F2FF-5070-4B89-A7ED-E8F7D8734BFA}">
  <dimension ref="A1:F30"/>
  <sheetViews>
    <sheetView tabSelected="1" zoomScale="140" zoomScaleNormal="140" workbookViewId="0">
      <selection activeCell="D8" sqref="C8:D8"/>
    </sheetView>
  </sheetViews>
  <sheetFormatPr baseColWidth="10" defaultColWidth="8.875" defaultRowHeight="14.25"/>
  <cols>
    <col min="1" max="1" width="18.5" customWidth="1"/>
    <col min="2" max="2" width="22.375" customWidth="1"/>
    <col min="3" max="3" width="20.625" customWidth="1"/>
    <col min="4" max="4" width="23.625" customWidth="1"/>
    <col min="5" max="5" width="17.125" customWidth="1"/>
    <col min="6" max="6" width="19.875" customWidth="1"/>
  </cols>
  <sheetData>
    <row r="1" spans="1:6" ht="15">
      <c r="E1" t="s">
        <v>12</v>
      </c>
      <c r="F1" s="1" t="s">
        <v>11</v>
      </c>
    </row>
    <row r="2" spans="1:6" ht="15">
      <c r="A2" t="s">
        <v>15</v>
      </c>
      <c r="E2" s="13">
        <f>3461384+260000</f>
        <v>3721384</v>
      </c>
      <c r="F2" s="14">
        <f>E2*1.25</f>
        <v>4651730</v>
      </c>
    </row>
    <row r="3" spans="1:6" ht="15">
      <c r="A3" t="s">
        <v>8</v>
      </c>
      <c r="E3" s="13">
        <v>3890000</v>
      </c>
      <c r="F3" s="14">
        <f>E3*1.25</f>
        <v>4862500</v>
      </c>
    </row>
    <row r="4" spans="1:6" ht="15">
      <c r="A4" t="s">
        <v>20</v>
      </c>
      <c r="E4" s="13">
        <f>4287600+740000</f>
        <v>5027600</v>
      </c>
      <c r="F4" s="14">
        <f t="shared" ref="F4" si="0">E4*1.25</f>
        <v>6284500</v>
      </c>
    </row>
    <row r="8" spans="1:6">
      <c r="A8" s="2"/>
      <c r="B8" s="3" t="s">
        <v>0</v>
      </c>
      <c r="C8" s="3" t="s">
        <v>7</v>
      </c>
      <c r="D8" s="3" t="s">
        <v>10</v>
      </c>
      <c r="E8" s="8"/>
    </row>
    <row r="9" spans="1:6">
      <c r="A9" s="2" t="s">
        <v>3</v>
      </c>
      <c r="B9" s="4">
        <v>1000000</v>
      </c>
      <c r="C9" s="4">
        <f>F3/3</f>
        <v>1620833.3333333333</v>
      </c>
      <c r="D9" s="4">
        <f>F4/3-94833</f>
        <v>2000000.3333333333</v>
      </c>
      <c r="E9" s="9"/>
    </row>
    <row r="10" spans="1:6">
      <c r="A10" s="2" t="s">
        <v>4</v>
      </c>
      <c r="B10" s="18">
        <f>F2/3</f>
        <v>1550576.6666666667</v>
      </c>
      <c r="C10" s="18">
        <f>F3/3</f>
        <v>1620833.3333333333</v>
      </c>
      <c r="D10" s="18">
        <f>F4/3</f>
        <v>2094833.3333333333</v>
      </c>
      <c r="E10" s="9"/>
    </row>
    <row r="11" spans="1:6">
      <c r="A11" s="2" t="s">
        <v>1</v>
      </c>
      <c r="B11" s="4">
        <f>F2-E2</f>
        <v>930346</v>
      </c>
      <c r="C11" s="4">
        <f>F3-E3</f>
        <v>972500</v>
      </c>
      <c r="D11" s="4">
        <f>F4-E4</f>
        <v>1256900</v>
      </c>
      <c r="E11" s="9"/>
    </row>
    <row r="12" spans="1:6">
      <c r="A12" s="2" t="s">
        <v>2</v>
      </c>
      <c r="B12" s="4"/>
      <c r="C12" s="4"/>
      <c r="D12" s="4"/>
      <c r="E12" s="9"/>
    </row>
    <row r="13" spans="1:6" ht="15">
      <c r="A13" s="2" t="s">
        <v>9</v>
      </c>
      <c r="B13" s="5">
        <f>SUM(B9:B11)</f>
        <v>3480922.666666667</v>
      </c>
      <c r="C13" s="5">
        <f t="shared" ref="C13" si="1">SUM(C9:C11)</f>
        <v>4214166.666666666</v>
      </c>
      <c r="D13" s="5">
        <f>SUM(D9:D11)</f>
        <v>5351733.666666666</v>
      </c>
      <c r="E13" s="10"/>
    </row>
    <row r="14" spans="1:6" ht="15">
      <c r="A14" s="6" t="s">
        <v>6</v>
      </c>
      <c r="B14" s="7">
        <f>F2-B13</f>
        <v>1170807.333333333</v>
      </c>
      <c r="C14" s="7">
        <f>F3-C13</f>
        <v>648333.33333333395</v>
      </c>
      <c r="D14" s="7">
        <f>F4-D13</f>
        <v>932766.33333333395</v>
      </c>
      <c r="E14" s="11"/>
    </row>
    <row r="15" spans="1:6">
      <c r="B15" s="15">
        <f>SUM(B13:B14)</f>
        <v>4651730</v>
      </c>
      <c r="C15" s="15">
        <f t="shared" ref="C15:D15" si="2">SUM(C13:C14)</f>
        <v>4862500</v>
      </c>
      <c r="D15" s="15">
        <f t="shared" si="2"/>
        <v>6284500</v>
      </c>
    </row>
    <row r="16" spans="1:6">
      <c r="A16" t="s">
        <v>5</v>
      </c>
    </row>
    <row r="17" spans="1:5">
      <c r="A17" t="s">
        <v>13</v>
      </c>
    </row>
    <row r="18" spans="1:5">
      <c r="A18" t="s">
        <v>14</v>
      </c>
    </row>
    <row r="21" spans="1:5">
      <c r="A21" t="s">
        <v>16</v>
      </c>
    </row>
    <row r="23" spans="1:5">
      <c r="A23" t="s">
        <v>17</v>
      </c>
      <c r="B23" t="s">
        <v>18</v>
      </c>
      <c r="C23" t="s">
        <v>19</v>
      </c>
    </row>
    <row r="24" spans="1:5">
      <c r="A24" s="13">
        <v>4000000</v>
      </c>
      <c r="B24" s="12">
        <v>5.1999999999999998E-2</v>
      </c>
      <c r="C24" s="13">
        <f>A24*B24</f>
        <v>208000</v>
      </c>
    </row>
    <row r="28" spans="1:5">
      <c r="A28" t="s">
        <v>21</v>
      </c>
      <c r="B28" t="s">
        <v>22</v>
      </c>
      <c r="C28" t="s">
        <v>23</v>
      </c>
      <c r="D28" t="s">
        <v>24</v>
      </c>
      <c r="E28" t="s">
        <v>25</v>
      </c>
    </row>
    <row r="29" spans="1:5" ht="28.5">
      <c r="A29" s="17" t="s">
        <v>29</v>
      </c>
      <c r="B29" t="s">
        <v>26</v>
      </c>
      <c r="C29" t="s">
        <v>27</v>
      </c>
      <c r="D29" t="s">
        <v>28</v>
      </c>
      <c r="E29" s="16">
        <v>1000000</v>
      </c>
    </row>
    <row r="30" spans="1:5" ht="42.75">
      <c r="A30" s="17" t="s">
        <v>30</v>
      </c>
      <c r="B30" t="s">
        <v>26</v>
      </c>
      <c r="C30" t="s">
        <v>27</v>
      </c>
      <c r="D30" t="s">
        <v>28</v>
      </c>
      <c r="E30" s="16">
        <v>2000000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EA4FE2C413BE442BF267655F6DD32D3" ma:contentTypeVersion="18" ma:contentTypeDescription="Opprett et nytt dokument." ma:contentTypeScope="" ma:versionID="493b8f527d58b680746b0f050773b3b4">
  <xsd:schema xmlns:xsd="http://www.w3.org/2001/XMLSchema" xmlns:xs="http://www.w3.org/2001/XMLSchema" xmlns:p="http://schemas.microsoft.com/office/2006/metadata/properties" xmlns:ns2="9351b6c6-4a16-42e8-9511-21ce09522528" xmlns:ns3="9e61f8e8-04e0-4748-98bb-a302bb710447" targetNamespace="http://schemas.microsoft.com/office/2006/metadata/properties" ma:root="true" ma:fieldsID="b55d8a48f522d905fd6a2b3d4779a212" ns2:_="" ns3:_="">
    <xsd:import namespace="9351b6c6-4a16-42e8-9511-21ce09522528"/>
    <xsd:import namespace="9e61f8e8-04e0-4748-98bb-a302bb71044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51b6c6-4a16-42e8-9511-21ce095225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ildemerkelapper" ma:readOnly="false" ma:fieldId="{5cf76f15-5ced-4ddc-b409-7134ff3c332f}" ma:taxonomyMulti="true" ma:sspId="e7cbbc38-1522-4865-8b40-f90becc2de5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61f8e8-04e0-4748-98bb-a302bb710447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2a44f6c7-2f7c-46fb-9a5a-5fec56b19d39}" ma:internalName="TaxCatchAll" ma:showField="CatchAllData" ma:web="9e61f8e8-04e0-4748-98bb-a302bb71044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TemplafyFormConfiguration><![CDATA[{"formFields":[],"formDataEntries":[]}]]></TemplafyFormConfiguration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351b6c6-4a16-42e8-9511-21ce09522528">
      <Terms xmlns="http://schemas.microsoft.com/office/infopath/2007/PartnerControls"/>
    </lcf76f155ced4ddcb4097134ff3c332f>
    <TaxCatchAll xmlns="9e61f8e8-04e0-4748-98bb-a302bb710447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<?xml version="1.0" encoding="utf-8"?>
<TemplafyTemplateConfiguration><![CDATA[{"transformationConfigurations":[{"colorTheme":"{{UserProfile.Company.ColorThemeRef.ColorTheme}}","disableUpdates":false,"type":"colorTheme"}],"templateName":"Eika_Blank","templateDescription":"","enableDocumentContentUpdater":false,"version":"2.0"}]]></TemplafyTemplateConfiguration>
</file>

<file path=customXml/itemProps1.xml><?xml version="1.0" encoding="utf-8"?>
<ds:datastoreItem xmlns:ds="http://schemas.openxmlformats.org/officeDocument/2006/customXml" ds:itemID="{DA23048C-0034-4DD5-8718-DE5D5EA4EBD2}"/>
</file>

<file path=customXml/itemProps2.xml><?xml version="1.0" encoding="utf-8"?>
<ds:datastoreItem xmlns:ds="http://schemas.openxmlformats.org/officeDocument/2006/customXml" ds:itemID="{4C756FEB-3CF5-4E9A-A2D5-6EC27935C6F5}">
  <ds:schemaRefs/>
</ds:datastoreItem>
</file>

<file path=customXml/itemProps3.xml><?xml version="1.0" encoding="utf-8"?>
<ds:datastoreItem xmlns:ds="http://schemas.openxmlformats.org/officeDocument/2006/customXml" ds:itemID="{2A419E6D-474D-4D01-BBC1-74CA89FD08A1}">
  <ds:schemaRefs>
    <ds:schemaRef ds:uri="http://schemas.microsoft.com/office/2006/documentManagement/types"/>
    <ds:schemaRef ds:uri="http://schemas.microsoft.com/office/2006/metadata/properties"/>
    <ds:schemaRef ds:uri="fe0e463f-46c1-4b5a-aeae-2e65b5901510"/>
    <ds:schemaRef ds:uri="http://purl.org/dc/elements/1.1/"/>
    <ds:schemaRef ds:uri="adc6f7d2-2fd4-4c58-add3-50ea831b733c"/>
    <ds:schemaRef ds:uri="http://schemas.openxmlformats.org/package/2006/metadata/core-properties"/>
    <ds:schemaRef ds:uri="http://purl.org/dc/dcmitype/"/>
    <ds:schemaRef ds:uri="http://www.w3.org/XML/1998/namespace"/>
    <ds:schemaRef ds:uri="http://purl.org/dc/terms/"/>
    <ds:schemaRef ds:uri="http://schemas.microsoft.com/office/infopath/2007/PartnerControls"/>
  </ds:schemaRefs>
</ds:datastoreItem>
</file>

<file path=customXml/itemProps4.xml><?xml version="1.0" encoding="utf-8"?>
<ds:datastoreItem xmlns:ds="http://schemas.openxmlformats.org/officeDocument/2006/customXml" ds:itemID="{6E18DB58-9400-4C4B-83DD-440093121498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4413C8C8-178F-441A-8955-E205C17A7F6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Vasshus Jan-Christian (Jæren Sparebank)</dc:creator>
  <cp:lastModifiedBy>Lars Erling Friestad</cp:lastModifiedBy>
  <dcterms:created xsi:type="dcterms:W3CDTF">2025-02-13T12:41:33Z</dcterms:created>
  <dcterms:modified xsi:type="dcterms:W3CDTF">2025-08-25T12:46:06Z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0x010100FEA4FE2C413BE442BF267655F6DD32D3</vt:lpwstr>
  </property>
  <property fmtid="{D5CDD505-2E9C-101B-9397-08002B2CF9AE}" pid="3" name="TemplafyTenantId">
    <vt:lpwstr>eika</vt:lpwstr>
  </property>
  <property fmtid="{D5CDD505-2E9C-101B-9397-08002B2CF9AE}" pid="4" name="TemplafyTemplateId">
    <vt:lpwstr>637992800588100168</vt:lpwstr>
  </property>
  <property fmtid="{D5CDD505-2E9C-101B-9397-08002B2CF9AE}" pid="5" name="TemplafyUserProfileId">
    <vt:lpwstr>979320035297984522</vt:lpwstr>
  </property>
  <property fmtid="{D5CDD505-2E9C-101B-9397-08002B2CF9AE}" pid="6" name="TemplafyLanguageCode">
    <vt:lpwstr>nb-NO</vt:lpwstr>
  </property>
  <property fmtid="{D5CDD505-2E9C-101B-9397-08002B2CF9AE}" pid="7" name="TemplafyFromBlank">
    <vt:bool>true</vt:bool>
  </property>
</Properties>
</file>